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00" windowHeight="8655"/>
  </bookViews>
  <sheets>
    <sheet name="预测报到人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<sst xmlns="http://schemas.openxmlformats.org/spreadsheetml/2006/main" count="73" uniqueCount="69">
  <si>
    <t>2024年全年预测报到数情况</t>
  </si>
  <si>
    <t>专业
代码</t>
  </si>
  <si>
    <t>专业名称</t>
  </si>
  <si>
    <t>2024春季</t>
  </si>
  <si>
    <t>春季报到数预测</t>
  </si>
  <si>
    <t>24省内秋季</t>
  </si>
  <si>
    <t>秋季省内报到数预测</t>
  </si>
  <si>
    <t>24省外秋季</t>
  </si>
  <si>
    <t>秋季省外报到数预测</t>
  </si>
  <si>
    <t>春秋招生报到数预测合计</t>
  </si>
  <si>
    <t>24年转段数</t>
  </si>
  <si>
    <t>总计</t>
  </si>
  <si>
    <t>春秋季招生班级数</t>
  </si>
  <si>
    <t>系部意见</t>
  </si>
  <si>
    <t>春秋季招生班级人数</t>
  </si>
  <si>
    <t>五年专班级</t>
  </si>
  <si>
    <t>五年制班级人数</t>
  </si>
  <si>
    <t>录取数</t>
  </si>
  <si>
    <t>计划数</t>
  </si>
  <si>
    <t>校本部预测报到数为4851</t>
  </si>
  <si>
    <t>游戏产业学院</t>
  </si>
  <si>
    <t>游戏艺术设计</t>
  </si>
  <si>
    <t>电子竞技运动与管理</t>
  </si>
  <si>
    <t>产品艺术设计</t>
  </si>
  <si>
    <t>室内艺术设计</t>
  </si>
  <si>
    <t>数字媒体技术</t>
  </si>
  <si>
    <t>虚拟现实技术应用</t>
  </si>
  <si>
    <t>动漫制作技术</t>
  </si>
  <si>
    <t>书画艺术</t>
  </si>
  <si>
    <t>运动训练</t>
  </si>
  <si>
    <t>智能建造产业学院</t>
  </si>
  <si>
    <t>建设工程管理</t>
  </si>
  <si>
    <t>建筑室内设计</t>
  </si>
  <si>
    <t>工程造价</t>
  </si>
  <si>
    <t>建筑智能化工程技术</t>
  </si>
  <si>
    <t>智能建造技术</t>
  </si>
  <si>
    <t>数字金融产业学院</t>
  </si>
  <si>
    <t>金融服务与管理</t>
  </si>
  <si>
    <t>金融科技应用</t>
  </si>
  <si>
    <t>大数据与会计</t>
  </si>
  <si>
    <t>现代物流管理</t>
  </si>
  <si>
    <t>网络营销与直播电商</t>
  </si>
  <si>
    <t>容艺影视产业学院</t>
  </si>
  <si>
    <t>视觉传达设计</t>
  </si>
  <si>
    <t>动漫设计</t>
  </si>
  <si>
    <t>数字媒体艺术设计</t>
  </si>
  <si>
    <t>网络直播与运营</t>
  </si>
  <si>
    <t>现代通信产业学院</t>
  </si>
  <si>
    <t>现代通信技术</t>
  </si>
  <si>
    <t>现代移动通信技术</t>
  </si>
  <si>
    <t>智能互联网络技术</t>
  </si>
  <si>
    <t>网络规划与优化技术</t>
  </si>
  <si>
    <t>数据产业学院</t>
  </si>
  <si>
    <t>大数据技术</t>
  </si>
  <si>
    <t>区块链技术应用</t>
  </si>
  <si>
    <t>云计算技术应用</t>
  </si>
  <si>
    <t>工业软件开发技术</t>
  </si>
  <si>
    <t>智能产业学院</t>
  </si>
  <si>
    <t>软件技术</t>
  </si>
  <si>
    <t>文武砂校区预测报到数为4185</t>
  </si>
  <si>
    <t>移动互联应用技术</t>
  </si>
  <si>
    <t>信息安全技术应用</t>
  </si>
  <si>
    <t>智能产品开发与应用</t>
  </si>
  <si>
    <t>人工智能技术应用</t>
  </si>
  <si>
    <t>未来技术产业学院</t>
  </si>
  <si>
    <t>工业机器人技术</t>
  </si>
  <si>
    <t>智能机器人技术</t>
  </si>
  <si>
    <t>工业互联网应用</t>
  </si>
  <si>
    <t>智能光电技术应用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</si>
</sst>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wrapText="1"/>
    </xf>
    <xf numFmtId="176" fontId="7" fillId="0" borderId="1" xfId="0" applyNumberFormat="1" applyFont="1" applyFill="1" applyBorder="1" applyAlignment="1">
      <alignment horizont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abSelected="1" zoomScale="55" zoomScaleNormal="55" workbookViewId="0">
      <selection activeCell="S15" sqref="S15"/>
    </sheetView>
  </sheetViews>
  <sheetFormatPr defaultColWidth="9" defaultRowHeight="13.5"/>
  <cols>
    <col min="1" max="1" width="11.8318584070796" style="1" customWidth="1"/>
    <col min="2" max="2" width="24.5044247787611" style="1" customWidth="1"/>
    <col min="3" max="3" width="13" style="1" customWidth="1"/>
    <col min="4" max="4" width="13" style="2" customWidth="1"/>
    <col min="5" max="5" width="17.2566371681416" style="1" customWidth="1"/>
    <col min="6" max="6" width="17.2566371681416" style="2" customWidth="1"/>
    <col min="7" max="7" width="14.8761061946903" style="1" customWidth="1"/>
    <col min="8" max="9" width="14.8761061946903" style="2" customWidth="1"/>
    <col min="10" max="10" width="12.0619469026549" style="1" customWidth="1"/>
    <col min="11" max="11" width="8.6283185840708" style="2" customWidth="1"/>
    <col min="12" max="13" width="12.6725663716814" style="2" customWidth="1"/>
    <col min="14" max="14" width="13.0353982300885" style="2" customWidth="1"/>
    <col min="15" max="16" width="10.6283185840708" style="2" customWidth="1"/>
    <col min="17" max="16384" width="9" style="1"/>
  </cols>
  <sheetData>
    <row r="1" s="1" customFormat="1" ht="36" customHeight="1" spans="1:16">
      <c r="A1" s="3" t="s">
        <v>0</v>
      </c>
      <c r="B1" s="3"/>
      <c r="C1" s="3"/>
      <c r="D1" s="4"/>
      <c r="E1" s="3"/>
      <c r="F1" s="4"/>
      <c r="G1" s="3"/>
      <c r="H1" s="4"/>
      <c r="I1" s="4"/>
      <c r="J1" s="3"/>
      <c r="K1" s="4"/>
      <c r="L1" s="4"/>
      <c r="M1" s="4"/>
      <c r="N1" s="4"/>
      <c r="O1" s="4"/>
      <c r="P1" s="4"/>
    </row>
    <row r="2" s="1" customFormat="1" ht="27" customHeight="1" spans="1:16">
      <c r="A2" s="5" t="s">
        <v>1</v>
      </c>
      <c r="B2" s="3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6" t="s">
        <v>11</v>
      </c>
      <c r="L2" s="6" t="s">
        <v>12</v>
      </c>
      <c r="M2" s="17" t="s">
        <v>13</v>
      </c>
      <c r="N2" s="6" t="s">
        <v>14</v>
      </c>
      <c r="O2" s="6" t="s">
        <v>15</v>
      </c>
      <c r="P2" s="6" t="s">
        <v>16</v>
      </c>
    </row>
    <row r="3" s="1" customFormat="1" ht="27" customHeight="1" spans="1:16">
      <c r="A3" s="5"/>
      <c r="B3" s="3"/>
      <c r="C3" s="5" t="s">
        <v>17</v>
      </c>
      <c r="D3" s="7"/>
      <c r="E3" s="5" t="s">
        <v>18</v>
      </c>
      <c r="F3" s="7"/>
      <c r="G3" s="5" t="s">
        <v>18</v>
      </c>
      <c r="H3" s="7"/>
      <c r="I3" s="7"/>
      <c r="J3" s="5"/>
      <c r="K3" s="7"/>
      <c r="L3" s="7"/>
      <c r="M3" s="18"/>
      <c r="N3" s="7"/>
      <c r="O3" s="7"/>
      <c r="P3" s="7"/>
    </row>
    <row r="4" s="1" customFormat="1" ht="49" customHeight="1" spans="1:16">
      <c r="A4" s="5" t="s">
        <v>11</v>
      </c>
      <c r="B4" s="5"/>
      <c r="C4" s="5">
        <f t="shared" ref="C4:G4" si="0">C6+C46+C16+C22+C28+C33+C38+C52</f>
        <v>3435</v>
      </c>
      <c r="D4" s="8">
        <f t="shared" ref="D4:I4" si="1">D6+D16+D22+D28+D33+D38+D46+D52</f>
        <v>3194.55</v>
      </c>
      <c r="E4" s="5">
        <f t="shared" si="0"/>
        <v>4691</v>
      </c>
      <c r="F4" s="8">
        <f t="shared" si="1"/>
        <v>4362.63</v>
      </c>
      <c r="G4" s="5">
        <f t="shared" si="0"/>
        <v>869</v>
      </c>
      <c r="H4" s="8">
        <f>H46+H52</f>
        <v>660.44</v>
      </c>
      <c r="I4" s="8">
        <f t="shared" si="1"/>
        <v>8217.62</v>
      </c>
      <c r="J4" s="5">
        <f>J6+J16+J22+J28+J33+J38+J43</f>
        <v>818</v>
      </c>
      <c r="K4" s="8">
        <f t="shared" ref="K4:K56" si="2">I4+J4</f>
        <v>9035.62</v>
      </c>
      <c r="L4" s="8"/>
      <c r="M4" s="8"/>
      <c r="N4" s="8"/>
      <c r="O4" s="8"/>
      <c r="P4" s="8"/>
    </row>
    <row r="5" s="1" customFormat="1" ht="38" customHeight="1" spans="1:16">
      <c r="A5" s="5" t="s">
        <v>19</v>
      </c>
      <c r="B5" s="5"/>
      <c r="C5" s="5"/>
      <c r="D5" s="8"/>
      <c r="E5" s="5"/>
      <c r="F5" s="8"/>
      <c r="G5" s="5"/>
      <c r="H5" s="8"/>
      <c r="I5" s="8"/>
      <c r="J5" s="5"/>
      <c r="K5" s="8"/>
      <c r="L5" s="8"/>
      <c r="M5" s="8"/>
      <c r="N5" s="8"/>
      <c r="O5" s="8"/>
      <c r="P5" s="8"/>
    </row>
    <row r="6" s="1" customFormat="1" ht="30" customHeight="1" spans="1:16">
      <c r="A6" s="5" t="s">
        <v>20</v>
      </c>
      <c r="B6" s="5"/>
      <c r="C6" s="5">
        <f>SUM(C7:C15)</f>
        <v>495</v>
      </c>
      <c r="D6" s="8">
        <f>C6*0.93</f>
        <v>460.35</v>
      </c>
      <c r="E6" s="5">
        <f>SUM(E7:E15)</f>
        <v>345</v>
      </c>
      <c r="F6" s="8">
        <f>E6*0.93</f>
        <v>320.85</v>
      </c>
      <c r="G6" s="5"/>
      <c r="H6" s="8"/>
      <c r="I6" s="8">
        <f t="shared" ref="I6:I56" si="3">D6+F6+H6</f>
        <v>781.2</v>
      </c>
      <c r="J6" s="5">
        <f>SUM(J7:J15)</f>
        <v>431</v>
      </c>
      <c r="K6" s="8">
        <f t="shared" si="2"/>
        <v>1212.2</v>
      </c>
      <c r="L6" s="8">
        <f>SUM(L7:L15)</f>
        <v>18</v>
      </c>
      <c r="M6" s="8"/>
      <c r="N6" s="8">
        <f t="shared" ref="N6:N42" si="4">I6/L6</f>
        <v>43.4</v>
      </c>
      <c r="O6" s="8"/>
      <c r="P6" s="8"/>
    </row>
    <row r="7" s="1" customFormat="1" ht="26" customHeight="1" spans="1:16">
      <c r="A7" s="9">
        <v>550109</v>
      </c>
      <c r="B7" s="9" t="s">
        <v>21</v>
      </c>
      <c r="C7" s="9">
        <v>30</v>
      </c>
      <c r="D7" s="8">
        <f t="shared" ref="D7:D38" si="5">C7*0.93</f>
        <v>27.9</v>
      </c>
      <c r="E7" s="9">
        <v>30</v>
      </c>
      <c r="F7" s="8">
        <f t="shared" ref="F7:F38" si="6">E7*0.93</f>
        <v>27.9</v>
      </c>
      <c r="G7" s="10"/>
      <c r="H7" s="11"/>
      <c r="I7" s="8">
        <f t="shared" si="3"/>
        <v>55.8</v>
      </c>
      <c r="J7" s="9"/>
      <c r="K7" s="8">
        <f t="shared" si="2"/>
        <v>55.8</v>
      </c>
      <c r="L7" s="8">
        <v>2</v>
      </c>
      <c r="M7" s="8"/>
      <c r="N7" s="8">
        <f t="shared" si="4"/>
        <v>27.9</v>
      </c>
      <c r="O7" s="12"/>
      <c r="P7" s="12"/>
    </row>
    <row r="8" s="1" customFormat="1" ht="26" customHeight="1" spans="1:16">
      <c r="A8" s="9">
        <v>570312</v>
      </c>
      <c r="B8" s="9" t="s">
        <v>22</v>
      </c>
      <c r="C8" s="9">
        <v>30</v>
      </c>
      <c r="D8" s="8">
        <f t="shared" si="5"/>
        <v>27.9</v>
      </c>
      <c r="E8" s="9">
        <v>30</v>
      </c>
      <c r="F8" s="8">
        <f t="shared" si="6"/>
        <v>27.9</v>
      </c>
      <c r="G8" s="10"/>
      <c r="H8" s="11"/>
      <c r="I8" s="8">
        <f t="shared" si="3"/>
        <v>55.8</v>
      </c>
      <c r="J8" s="9"/>
      <c r="K8" s="8">
        <f t="shared" si="2"/>
        <v>55.8</v>
      </c>
      <c r="L8" s="8">
        <v>1</v>
      </c>
      <c r="M8" s="8"/>
      <c r="N8" s="8">
        <f t="shared" si="4"/>
        <v>55.8</v>
      </c>
      <c r="O8" s="12"/>
      <c r="P8" s="12"/>
    </row>
    <row r="9" s="1" customFormat="1" ht="26" customHeight="1" spans="1:16">
      <c r="A9" s="9">
        <v>550104</v>
      </c>
      <c r="B9" s="9" t="s">
        <v>23</v>
      </c>
      <c r="C9" s="9">
        <v>90</v>
      </c>
      <c r="D9" s="8">
        <f t="shared" si="5"/>
        <v>83.7</v>
      </c>
      <c r="E9" s="9">
        <v>30</v>
      </c>
      <c r="F9" s="8">
        <f t="shared" si="6"/>
        <v>27.9</v>
      </c>
      <c r="G9" s="10"/>
      <c r="H9" s="11"/>
      <c r="I9" s="8">
        <f t="shared" si="3"/>
        <v>111.6</v>
      </c>
      <c r="J9" s="9">
        <v>14</v>
      </c>
      <c r="K9" s="8">
        <f t="shared" si="2"/>
        <v>125.6</v>
      </c>
      <c r="L9" s="8">
        <v>3</v>
      </c>
      <c r="M9" s="8"/>
      <c r="N9" s="8">
        <f t="shared" si="4"/>
        <v>37.2</v>
      </c>
      <c r="O9" s="12">
        <v>1</v>
      </c>
      <c r="P9" s="12">
        <f t="shared" ref="P9:P13" si="7">J9/O9</f>
        <v>14</v>
      </c>
    </row>
    <row r="10" s="1" customFormat="1" ht="26" customHeight="1" spans="1:16">
      <c r="A10" s="9">
        <v>550114</v>
      </c>
      <c r="B10" s="9" t="s">
        <v>24</v>
      </c>
      <c r="C10" s="9">
        <v>90</v>
      </c>
      <c r="D10" s="8">
        <f t="shared" si="5"/>
        <v>83.7</v>
      </c>
      <c r="E10" s="9">
        <v>30</v>
      </c>
      <c r="F10" s="8">
        <f t="shared" si="6"/>
        <v>27.9</v>
      </c>
      <c r="G10" s="9"/>
      <c r="H10" s="12"/>
      <c r="I10" s="8">
        <f t="shared" si="3"/>
        <v>111.6</v>
      </c>
      <c r="J10" s="9"/>
      <c r="K10" s="8">
        <f t="shared" si="2"/>
        <v>111.6</v>
      </c>
      <c r="L10" s="8">
        <v>3</v>
      </c>
      <c r="M10" s="8"/>
      <c r="N10" s="8">
        <f t="shared" si="4"/>
        <v>37.2</v>
      </c>
      <c r="O10" s="12"/>
      <c r="P10" s="12"/>
    </row>
    <row r="11" s="1" customFormat="1" ht="26" customHeight="1" spans="1:16">
      <c r="A11" s="9">
        <v>510204</v>
      </c>
      <c r="B11" s="9" t="s">
        <v>25</v>
      </c>
      <c r="C11" s="9">
        <v>75</v>
      </c>
      <c r="D11" s="8">
        <f t="shared" si="5"/>
        <v>69.75</v>
      </c>
      <c r="E11" s="9">
        <v>15</v>
      </c>
      <c r="F11" s="8">
        <f t="shared" si="6"/>
        <v>13.95</v>
      </c>
      <c r="G11" s="10"/>
      <c r="H11" s="11"/>
      <c r="I11" s="8">
        <f t="shared" si="3"/>
        <v>83.7</v>
      </c>
      <c r="J11" s="9">
        <v>199</v>
      </c>
      <c r="K11" s="8">
        <f t="shared" si="2"/>
        <v>282.7</v>
      </c>
      <c r="L11" s="8">
        <v>2</v>
      </c>
      <c r="M11" s="8"/>
      <c r="N11" s="8">
        <f t="shared" si="4"/>
        <v>41.85</v>
      </c>
      <c r="O11" s="12">
        <v>4</v>
      </c>
      <c r="P11" s="12">
        <f t="shared" si="7"/>
        <v>49.75</v>
      </c>
    </row>
    <row r="12" s="1" customFormat="1" ht="26" customHeight="1" spans="1:16">
      <c r="A12" s="9">
        <v>510208</v>
      </c>
      <c r="B12" s="9" t="s">
        <v>26</v>
      </c>
      <c r="C12" s="9">
        <v>90</v>
      </c>
      <c r="D12" s="8">
        <f t="shared" si="5"/>
        <v>83.7</v>
      </c>
      <c r="E12" s="9">
        <v>30</v>
      </c>
      <c r="F12" s="8">
        <f t="shared" si="6"/>
        <v>27.9</v>
      </c>
      <c r="G12" s="10"/>
      <c r="H12" s="11"/>
      <c r="I12" s="8">
        <f t="shared" si="3"/>
        <v>111.6</v>
      </c>
      <c r="J12" s="9"/>
      <c r="K12" s="8">
        <f t="shared" si="2"/>
        <v>111.6</v>
      </c>
      <c r="L12" s="8">
        <v>2</v>
      </c>
      <c r="M12" s="8"/>
      <c r="N12" s="8">
        <f t="shared" si="4"/>
        <v>55.8</v>
      </c>
      <c r="O12" s="12"/>
      <c r="P12" s="12"/>
    </row>
    <row r="13" s="1" customFormat="1" ht="26" customHeight="1" spans="1:16">
      <c r="A13" s="9">
        <v>510215</v>
      </c>
      <c r="B13" s="9" t="s">
        <v>27</v>
      </c>
      <c r="C13" s="9">
        <v>30</v>
      </c>
      <c r="D13" s="8">
        <f t="shared" si="5"/>
        <v>27.9</v>
      </c>
      <c r="E13" s="9">
        <v>30</v>
      </c>
      <c r="F13" s="8">
        <f t="shared" si="6"/>
        <v>27.9</v>
      </c>
      <c r="G13" s="10"/>
      <c r="H13" s="11"/>
      <c r="I13" s="8">
        <f t="shared" si="3"/>
        <v>55.8</v>
      </c>
      <c r="J13" s="9">
        <v>218</v>
      </c>
      <c r="K13" s="8">
        <f t="shared" si="2"/>
        <v>273.8</v>
      </c>
      <c r="L13" s="8">
        <v>1</v>
      </c>
      <c r="M13" s="8"/>
      <c r="N13" s="8">
        <f t="shared" si="4"/>
        <v>55.8</v>
      </c>
      <c r="O13" s="12">
        <v>4</v>
      </c>
      <c r="P13" s="12">
        <f t="shared" si="7"/>
        <v>54.5</v>
      </c>
    </row>
    <row r="14" s="1" customFormat="1" ht="26" customHeight="1" spans="1:16">
      <c r="A14" s="9">
        <v>550107</v>
      </c>
      <c r="B14" s="9" t="s">
        <v>28</v>
      </c>
      <c r="C14" s="9">
        <v>30</v>
      </c>
      <c r="D14" s="8">
        <f t="shared" si="5"/>
        <v>27.9</v>
      </c>
      <c r="E14" s="9">
        <v>30</v>
      </c>
      <c r="F14" s="8">
        <f t="shared" si="6"/>
        <v>27.9</v>
      </c>
      <c r="G14" s="10"/>
      <c r="H14" s="11"/>
      <c r="I14" s="8">
        <f t="shared" si="3"/>
        <v>55.8</v>
      </c>
      <c r="J14" s="9"/>
      <c r="K14" s="8">
        <f t="shared" si="2"/>
        <v>55.8</v>
      </c>
      <c r="L14" s="8">
        <v>1</v>
      </c>
      <c r="M14" s="8"/>
      <c r="N14" s="8">
        <f t="shared" si="4"/>
        <v>55.8</v>
      </c>
      <c r="O14" s="12"/>
      <c r="P14" s="12"/>
    </row>
    <row r="15" s="1" customFormat="1" ht="26" customHeight="1" spans="1:16">
      <c r="A15" s="9">
        <v>570303</v>
      </c>
      <c r="B15" s="9" t="s">
        <v>29</v>
      </c>
      <c r="C15" s="9">
        <v>30</v>
      </c>
      <c r="D15" s="8">
        <f t="shared" si="5"/>
        <v>27.9</v>
      </c>
      <c r="E15" s="9">
        <v>120</v>
      </c>
      <c r="F15" s="8">
        <f t="shared" si="6"/>
        <v>111.6</v>
      </c>
      <c r="G15" s="9"/>
      <c r="H15" s="12"/>
      <c r="I15" s="8">
        <f t="shared" si="3"/>
        <v>139.5</v>
      </c>
      <c r="J15" s="9"/>
      <c r="K15" s="8">
        <f t="shared" si="2"/>
        <v>139.5</v>
      </c>
      <c r="L15" s="8">
        <v>3</v>
      </c>
      <c r="M15" s="8"/>
      <c r="N15" s="8">
        <f t="shared" si="4"/>
        <v>46.5</v>
      </c>
      <c r="O15" s="12"/>
      <c r="P15" s="12"/>
    </row>
    <row r="16" s="1" customFormat="1" ht="26" customHeight="1" spans="1:16">
      <c r="A16" s="5" t="s">
        <v>30</v>
      </c>
      <c r="B16" s="5"/>
      <c r="C16" s="5">
        <f>SUM(C17:C21)</f>
        <v>330</v>
      </c>
      <c r="D16" s="8">
        <f t="shared" si="5"/>
        <v>306.9</v>
      </c>
      <c r="E16" s="5">
        <f>SUM(E17:E21)</f>
        <v>180</v>
      </c>
      <c r="F16" s="8">
        <f t="shared" si="6"/>
        <v>167.4</v>
      </c>
      <c r="G16" s="5"/>
      <c r="H16" s="8"/>
      <c r="I16" s="8">
        <f t="shared" si="3"/>
        <v>474.3</v>
      </c>
      <c r="J16" s="5">
        <f>SUM(J17:J21)</f>
        <v>129</v>
      </c>
      <c r="K16" s="8">
        <f t="shared" si="2"/>
        <v>603.3</v>
      </c>
      <c r="L16" s="8">
        <f>SUM(L17:L21)</f>
        <v>9</v>
      </c>
      <c r="M16" s="8"/>
      <c r="N16" s="8">
        <f t="shared" si="4"/>
        <v>52.7</v>
      </c>
      <c r="O16" s="8"/>
      <c r="P16" s="12"/>
    </row>
    <row r="17" s="1" customFormat="1" ht="26" customHeight="1" spans="1:16">
      <c r="A17" s="9">
        <v>440502</v>
      </c>
      <c r="B17" s="9" t="s">
        <v>31</v>
      </c>
      <c r="C17" s="9">
        <v>60</v>
      </c>
      <c r="D17" s="8">
        <f t="shared" si="5"/>
        <v>55.8</v>
      </c>
      <c r="E17" s="9">
        <v>30</v>
      </c>
      <c r="F17" s="8">
        <f t="shared" si="6"/>
        <v>27.9</v>
      </c>
      <c r="G17" s="10"/>
      <c r="H17" s="11"/>
      <c r="I17" s="8">
        <f t="shared" si="3"/>
        <v>83.7</v>
      </c>
      <c r="J17" s="9"/>
      <c r="K17" s="8">
        <f t="shared" si="2"/>
        <v>83.7</v>
      </c>
      <c r="L17" s="8">
        <v>2</v>
      </c>
      <c r="M17" s="8"/>
      <c r="N17" s="8">
        <f t="shared" si="4"/>
        <v>41.85</v>
      </c>
      <c r="O17" s="12"/>
      <c r="P17" s="12"/>
    </row>
    <row r="18" s="1" customFormat="1" ht="26" customHeight="1" spans="1:16">
      <c r="A18" s="9">
        <v>440106</v>
      </c>
      <c r="B18" s="9" t="s">
        <v>32</v>
      </c>
      <c r="C18" s="9">
        <v>90</v>
      </c>
      <c r="D18" s="8">
        <f t="shared" si="5"/>
        <v>83.7</v>
      </c>
      <c r="E18" s="9">
        <v>30</v>
      </c>
      <c r="F18" s="8">
        <f t="shared" si="6"/>
        <v>27.9</v>
      </c>
      <c r="G18" s="10"/>
      <c r="H18" s="11"/>
      <c r="I18" s="8">
        <f t="shared" si="3"/>
        <v>111.6</v>
      </c>
      <c r="J18" s="9">
        <v>129</v>
      </c>
      <c r="K18" s="8">
        <f t="shared" si="2"/>
        <v>240.6</v>
      </c>
      <c r="L18" s="8">
        <v>2</v>
      </c>
      <c r="M18" s="8">
        <v>3</v>
      </c>
      <c r="N18" s="8">
        <f t="shared" si="4"/>
        <v>55.8</v>
      </c>
      <c r="O18" s="12">
        <v>3</v>
      </c>
      <c r="P18" s="12">
        <f>J18/O18</f>
        <v>43</v>
      </c>
    </row>
    <row r="19" s="1" customFormat="1" ht="26" customHeight="1" spans="1:16">
      <c r="A19" s="9">
        <v>440501</v>
      </c>
      <c r="B19" s="9" t="s">
        <v>33</v>
      </c>
      <c r="C19" s="9">
        <v>90</v>
      </c>
      <c r="D19" s="8">
        <f t="shared" si="5"/>
        <v>83.7</v>
      </c>
      <c r="E19" s="9">
        <v>30</v>
      </c>
      <c r="F19" s="8">
        <f t="shared" si="6"/>
        <v>27.9</v>
      </c>
      <c r="G19" s="10"/>
      <c r="H19" s="11"/>
      <c r="I19" s="8">
        <f t="shared" si="3"/>
        <v>111.6</v>
      </c>
      <c r="J19" s="9"/>
      <c r="K19" s="8">
        <f t="shared" si="2"/>
        <v>111.6</v>
      </c>
      <c r="L19" s="8">
        <v>2</v>
      </c>
      <c r="M19" s="8"/>
      <c r="N19" s="8">
        <f t="shared" si="4"/>
        <v>55.8</v>
      </c>
      <c r="O19" s="12"/>
      <c r="P19" s="12"/>
    </row>
    <row r="20" s="1" customFormat="1" ht="26" customHeight="1" spans="1:16">
      <c r="A20" s="9">
        <v>440404</v>
      </c>
      <c r="B20" s="9" t="s">
        <v>34</v>
      </c>
      <c r="C20" s="13">
        <v>0</v>
      </c>
      <c r="D20" s="8">
        <f t="shared" si="5"/>
        <v>0</v>
      </c>
      <c r="E20" s="9">
        <v>60</v>
      </c>
      <c r="F20" s="8">
        <f t="shared" si="6"/>
        <v>55.8</v>
      </c>
      <c r="G20" s="10"/>
      <c r="H20" s="11"/>
      <c r="I20" s="8">
        <f t="shared" si="3"/>
        <v>55.8</v>
      </c>
      <c r="J20" s="9"/>
      <c r="K20" s="8">
        <f t="shared" si="2"/>
        <v>55.8</v>
      </c>
      <c r="L20" s="8">
        <v>1</v>
      </c>
      <c r="M20" s="8"/>
      <c r="N20" s="8">
        <f t="shared" si="4"/>
        <v>55.8</v>
      </c>
      <c r="O20" s="12"/>
      <c r="P20" s="12"/>
    </row>
    <row r="21" s="1" customFormat="1" ht="26" customHeight="1" spans="1:16">
      <c r="A21" s="9">
        <v>440304</v>
      </c>
      <c r="B21" s="9" t="s">
        <v>35</v>
      </c>
      <c r="C21" s="9">
        <v>90</v>
      </c>
      <c r="D21" s="8">
        <f t="shared" si="5"/>
        <v>83.7</v>
      </c>
      <c r="E21" s="9">
        <v>30</v>
      </c>
      <c r="F21" s="8">
        <f t="shared" si="6"/>
        <v>27.9</v>
      </c>
      <c r="G21" s="9"/>
      <c r="H21" s="12"/>
      <c r="I21" s="8">
        <f t="shared" si="3"/>
        <v>111.6</v>
      </c>
      <c r="J21" s="9"/>
      <c r="K21" s="8">
        <f t="shared" si="2"/>
        <v>111.6</v>
      </c>
      <c r="L21" s="8">
        <v>2</v>
      </c>
      <c r="M21" s="8"/>
      <c r="N21" s="8">
        <f t="shared" si="4"/>
        <v>55.8</v>
      </c>
      <c r="O21" s="12"/>
      <c r="P21" s="12"/>
    </row>
    <row r="22" s="1" customFormat="1" ht="26" customHeight="1" spans="1:16">
      <c r="A22" s="5" t="s">
        <v>36</v>
      </c>
      <c r="B22" s="5"/>
      <c r="C22" s="5">
        <f>SUM(C23:C27)</f>
        <v>360</v>
      </c>
      <c r="D22" s="8">
        <f t="shared" si="5"/>
        <v>334.8</v>
      </c>
      <c r="E22" s="5">
        <f>SUM(E23:E27)</f>
        <v>150</v>
      </c>
      <c r="F22" s="8">
        <f t="shared" si="6"/>
        <v>139.5</v>
      </c>
      <c r="G22" s="5"/>
      <c r="H22" s="8"/>
      <c r="I22" s="8">
        <f t="shared" si="3"/>
        <v>474.3</v>
      </c>
      <c r="J22" s="5">
        <f>SUM(J23:J27)</f>
        <v>60</v>
      </c>
      <c r="K22" s="8">
        <f t="shared" si="2"/>
        <v>534.3</v>
      </c>
      <c r="L22" s="8">
        <f>SUM(L23:L27)</f>
        <v>9</v>
      </c>
      <c r="M22" s="8"/>
      <c r="N22" s="8">
        <f t="shared" si="4"/>
        <v>52.7</v>
      </c>
      <c r="O22" s="8"/>
      <c r="P22" s="12"/>
    </row>
    <row r="23" s="1" customFormat="1" ht="26" customHeight="1" spans="1:16">
      <c r="A23" s="9">
        <v>530201</v>
      </c>
      <c r="B23" s="9" t="s">
        <v>37</v>
      </c>
      <c r="C23" s="9">
        <v>60</v>
      </c>
      <c r="D23" s="8">
        <f t="shared" si="5"/>
        <v>55.8</v>
      </c>
      <c r="E23" s="9">
        <v>0</v>
      </c>
      <c r="F23" s="8">
        <f t="shared" si="6"/>
        <v>0</v>
      </c>
      <c r="G23" s="10"/>
      <c r="H23" s="11"/>
      <c r="I23" s="8">
        <f t="shared" si="3"/>
        <v>55.8</v>
      </c>
      <c r="J23" s="9"/>
      <c r="K23" s="8">
        <f t="shared" si="2"/>
        <v>55.8</v>
      </c>
      <c r="L23" s="8">
        <v>1</v>
      </c>
      <c r="M23" s="8"/>
      <c r="N23" s="8">
        <f t="shared" si="4"/>
        <v>55.8</v>
      </c>
      <c r="O23" s="12"/>
      <c r="P23" s="12"/>
    </row>
    <row r="24" s="1" customFormat="1" ht="26" customHeight="1" spans="1:16">
      <c r="A24" s="9">
        <v>530202</v>
      </c>
      <c r="B24" s="9" t="s">
        <v>38</v>
      </c>
      <c r="C24" s="9">
        <v>90</v>
      </c>
      <c r="D24" s="8">
        <f t="shared" si="5"/>
        <v>83.7</v>
      </c>
      <c r="E24" s="9">
        <v>0</v>
      </c>
      <c r="F24" s="8">
        <f t="shared" si="6"/>
        <v>0</v>
      </c>
      <c r="G24" s="10"/>
      <c r="H24" s="11"/>
      <c r="I24" s="8">
        <f t="shared" si="3"/>
        <v>83.7</v>
      </c>
      <c r="J24" s="9"/>
      <c r="K24" s="8">
        <f t="shared" si="2"/>
        <v>83.7</v>
      </c>
      <c r="L24" s="8">
        <v>2</v>
      </c>
      <c r="M24" s="8"/>
      <c r="N24" s="8">
        <f t="shared" si="4"/>
        <v>41.85</v>
      </c>
      <c r="O24" s="12"/>
      <c r="P24" s="12"/>
    </row>
    <row r="25" s="1" customFormat="1" ht="26" customHeight="1" spans="1:16">
      <c r="A25" s="9">
        <v>530302</v>
      </c>
      <c r="B25" s="9" t="s">
        <v>39</v>
      </c>
      <c r="C25" s="9">
        <v>90</v>
      </c>
      <c r="D25" s="8">
        <f t="shared" si="5"/>
        <v>83.7</v>
      </c>
      <c r="E25" s="9">
        <v>90</v>
      </c>
      <c r="F25" s="8">
        <f t="shared" si="6"/>
        <v>83.7</v>
      </c>
      <c r="G25" s="10"/>
      <c r="H25" s="11"/>
      <c r="I25" s="8">
        <f t="shared" si="3"/>
        <v>167.4</v>
      </c>
      <c r="J25" s="9"/>
      <c r="K25" s="8">
        <f t="shared" si="2"/>
        <v>167.4</v>
      </c>
      <c r="L25" s="8">
        <v>3</v>
      </c>
      <c r="M25" s="8"/>
      <c r="N25" s="8">
        <f t="shared" si="4"/>
        <v>55.8</v>
      </c>
      <c r="O25" s="12"/>
      <c r="P25" s="12"/>
    </row>
    <row r="26" s="1" customFormat="1" ht="26" customHeight="1" spans="1:16">
      <c r="A26" s="9">
        <v>530802</v>
      </c>
      <c r="B26" s="9" t="s">
        <v>40</v>
      </c>
      <c r="C26" s="9">
        <v>30</v>
      </c>
      <c r="D26" s="8">
        <f t="shared" si="5"/>
        <v>27.9</v>
      </c>
      <c r="E26" s="9">
        <v>30</v>
      </c>
      <c r="F26" s="8">
        <f t="shared" si="6"/>
        <v>27.9</v>
      </c>
      <c r="G26" s="10"/>
      <c r="H26" s="11"/>
      <c r="I26" s="8">
        <f t="shared" si="3"/>
        <v>55.8</v>
      </c>
      <c r="J26" s="9">
        <v>60</v>
      </c>
      <c r="K26" s="8">
        <f t="shared" si="2"/>
        <v>115.8</v>
      </c>
      <c r="L26" s="8">
        <v>1</v>
      </c>
      <c r="M26" s="8"/>
      <c r="N26" s="8">
        <f t="shared" si="4"/>
        <v>55.8</v>
      </c>
      <c r="O26" s="12">
        <v>1</v>
      </c>
      <c r="P26" s="12">
        <f>J26/O26</f>
        <v>60</v>
      </c>
    </row>
    <row r="27" s="1" customFormat="1" ht="26" customHeight="1" spans="1:16">
      <c r="A27" s="9">
        <v>530704</v>
      </c>
      <c r="B27" s="9" t="s">
        <v>41</v>
      </c>
      <c r="C27" s="9">
        <v>90</v>
      </c>
      <c r="D27" s="8">
        <f t="shared" si="5"/>
        <v>83.7</v>
      </c>
      <c r="E27" s="9">
        <v>30</v>
      </c>
      <c r="F27" s="8">
        <f t="shared" si="6"/>
        <v>27.9</v>
      </c>
      <c r="G27" s="9"/>
      <c r="H27" s="12"/>
      <c r="I27" s="8">
        <f t="shared" si="3"/>
        <v>111.6</v>
      </c>
      <c r="J27" s="9"/>
      <c r="K27" s="8">
        <f t="shared" si="2"/>
        <v>111.6</v>
      </c>
      <c r="L27" s="8">
        <v>2</v>
      </c>
      <c r="M27" s="8"/>
      <c r="N27" s="8">
        <f t="shared" si="4"/>
        <v>55.8</v>
      </c>
      <c r="O27" s="12"/>
      <c r="P27" s="12"/>
    </row>
    <row r="28" s="1" customFormat="1" ht="26" customHeight="1" spans="1:16">
      <c r="A28" s="5" t="s">
        <v>42</v>
      </c>
      <c r="B28" s="5"/>
      <c r="C28" s="5">
        <f>SUM(C29:C32)</f>
        <v>360</v>
      </c>
      <c r="D28" s="8">
        <f t="shared" si="5"/>
        <v>334.8</v>
      </c>
      <c r="E28" s="5">
        <f>SUM(E29:E32)</f>
        <v>506</v>
      </c>
      <c r="F28" s="8">
        <f t="shared" si="6"/>
        <v>470.58</v>
      </c>
      <c r="G28" s="5"/>
      <c r="H28" s="8"/>
      <c r="I28" s="8">
        <f t="shared" si="3"/>
        <v>805.38</v>
      </c>
      <c r="J28" s="5">
        <f>SUM(J29:J32)</f>
        <v>34</v>
      </c>
      <c r="K28" s="8">
        <f t="shared" si="2"/>
        <v>839.38</v>
      </c>
      <c r="L28" s="8">
        <f>SUM(L29:L32)</f>
        <v>16</v>
      </c>
      <c r="M28" s="8"/>
      <c r="N28" s="8">
        <f t="shared" si="4"/>
        <v>50.33625</v>
      </c>
      <c r="O28" s="8"/>
      <c r="P28" s="12"/>
    </row>
    <row r="29" s="1" customFormat="1" ht="26" customHeight="1" spans="1:16">
      <c r="A29" s="9">
        <v>550102</v>
      </c>
      <c r="B29" s="9" t="s">
        <v>43</v>
      </c>
      <c r="C29" s="9">
        <v>90</v>
      </c>
      <c r="D29" s="8">
        <f t="shared" si="5"/>
        <v>83.7</v>
      </c>
      <c r="E29" s="9">
        <v>86</v>
      </c>
      <c r="F29" s="8">
        <f t="shared" si="6"/>
        <v>79.98</v>
      </c>
      <c r="G29" s="10"/>
      <c r="H29" s="11"/>
      <c r="I29" s="8">
        <f t="shared" si="3"/>
        <v>163.68</v>
      </c>
      <c r="J29" s="9">
        <v>34</v>
      </c>
      <c r="K29" s="8">
        <f t="shared" si="2"/>
        <v>197.68</v>
      </c>
      <c r="L29" s="8">
        <v>3</v>
      </c>
      <c r="M29" s="8"/>
      <c r="N29" s="8">
        <f t="shared" si="4"/>
        <v>54.56</v>
      </c>
      <c r="O29" s="12">
        <v>1</v>
      </c>
      <c r="P29" s="12">
        <f>J29/O29</f>
        <v>34</v>
      </c>
    </row>
    <row r="30" s="1" customFormat="1" ht="26" customHeight="1" spans="1:16">
      <c r="A30" s="9">
        <v>550116</v>
      </c>
      <c r="B30" s="9" t="s">
        <v>44</v>
      </c>
      <c r="C30" s="9">
        <v>90</v>
      </c>
      <c r="D30" s="8">
        <f t="shared" si="5"/>
        <v>83.7</v>
      </c>
      <c r="E30" s="9">
        <v>120</v>
      </c>
      <c r="F30" s="8">
        <f t="shared" si="6"/>
        <v>111.6</v>
      </c>
      <c r="G30" s="10"/>
      <c r="H30" s="11"/>
      <c r="I30" s="8">
        <f t="shared" si="3"/>
        <v>195.3</v>
      </c>
      <c r="J30" s="9"/>
      <c r="K30" s="8">
        <f t="shared" si="2"/>
        <v>195.3</v>
      </c>
      <c r="L30" s="8">
        <v>4</v>
      </c>
      <c r="M30" s="8"/>
      <c r="N30" s="8">
        <f t="shared" si="4"/>
        <v>48.825</v>
      </c>
      <c r="O30" s="12"/>
      <c r="P30" s="12"/>
    </row>
    <row r="31" s="1" customFormat="1" ht="26" customHeight="1" spans="1:16">
      <c r="A31" s="9">
        <v>550103</v>
      </c>
      <c r="B31" s="9" t="s">
        <v>45</v>
      </c>
      <c r="C31" s="9">
        <v>120</v>
      </c>
      <c r="D31" s="8">
        <f t="shared" si="5"/>
        <v>111.6</v>
      </c>
      <c r="E31" s="9">
        <v>90</v>
      </c>
      <c r="F31" s="8">
        <f t="shared" si="6"/>
        <v>83.7</v>
      </c>
      <c r="G31" s="10"/>
      <c r="H31" s="11"/>
      <c r="I31" s="8">
        <f t="shared" si="3"/>
        <v>195.3</v>
      </c>
      <c r="J31" s="9"/>
      <c r="K31" s="8">
        <f t="shared" si="2"/>
        <v>195.3</v>
      </c>
      <c r="L31" s="8">
        <v>4</v>
      </c>
      <c r="M31" s="8"/>
      <c r="N31" s="8">
        <f t="shared" si="4"/>
        <v>48.825</v>
      </c>
      <c r="O31" s="12"/>
      <c r="P31" s="12"/>
    </row>
    <row r="32" s="1" customFormat="1" ht="26" customHeight="1" spans="1:16">
      <c r="A32" s="9">
        <v>560214</v>
      </c>
      <c r="B32" s="9" t="s">
        <v>46</v>
      </c>
      <c r="C32" s="9">
        <v>60</v>
      </c>
      <c r="D32" s="8">
        <f t="shared" si="5"/>
        <v>55.8</v>
      </c>
      <c r="E32" s="9">
        <v>210</v>
      </c>
      <c r="F32" s="8">
        <f t="shared" si="6"/>
        <v>195.3</v>
      </c>
      <c r="G32" s="9"/>
      <c r="H32" s="12"/>
      <c r="I32" s="8">
        <f t="shared" si="3"/>
        <v>251.1</v>
      </c>
      <c r="J32" s="9"/>
      <c r="K32" s="8">
        <f t="shared" si="2"/>
        <v>251.1</v>
      </c>
      <c r="L32" s="8">
        <v>5</v>
      </c>
      <c r="M32" s="8"/>
      <c r="N32" s="8">
        <f t="shared" si="4"/>
        <v>50.22</v>
      </c>
      <c r="O32" s="12"/>
      <c r="P32" s="12"/>
    </row>
    <row r="33" s="1" customFormat="1" ht="26" customHeight="1" spans="1:16">
      <c r="A33" s="5" t="s">
        <v>47</v>
      </c>
      <c r="B33" s="5"/>
      <c r="C33" s="5">
        <f>SUM(C34:C37)</f>
        <v>360</v>
      </c>
      <c r="D33" s="8">
        <f t="shared" si="5"/>
        <v>334.8</v>
      </c>
      <c r="E33" s="5">
        <f>SUM(E34:E37)</f>
        <v>290</v>
      </c>
      <c r="F33" s="8">
        <f t="shared" si="6"/>
        <v>269.7</v>
      </c>
      <c r="G33" s="5"/>
      <c r="H33" s="8"/>
      <c r="I33" s="8">
        <f t="shared" si="3"/>
        <v>604.5</v>
      </c>
      <c r="J33" s="5">
        <f>SUM(J34:J37)</f>
        <v>0</v>
      </c>
      <c r="K33" s="8">
        <f t="shared" si="2"/>
        <v>604.5</v>
      </c>
      <c r="L33" s="8">
        <f>SUM(L34:L37)</f>
        <v>11</v>
      </c>
      <c r="M33" s="8"/>
      <c r="N33" s="8">
        <f t="shared" si="4"/>
        <v>54.9545454545455</v>
      </c>
      <c r="O33" s="8"/>
      <c r="P33" s="12"/>
    </row>
    <row r="34" s="1" customFormat="1" ht="26" customHeight="1" spans="1:16">
      <c r="A34" s="9">
        <v>510301</v>
      </c>
      <c r="B34" s="9" t="s">
        <v>48</v>
      </c>
      <c r="C34" s="9">
        <v>90</v>
      </c>
      <c r="D34" s="8">
        <f t="shared" si="5"/>
        <v>83.7</v>
      </c>
      <c r="E34" s="9">
        <v>90</v>
      </c>
      <c r="F34" s="8">
        <f t="shared" si="6"/>
        <v>83.7</v>
      </c>
      <c r="G34" s="9"/>
      <c r="H34" s="12"/>
      <c r="I34" s="8">
        <f t="shared" si="3"/>
        <v>167.4</v>
      </c>
      <c r="J34" s="9"/>
      <c r="K34" s="8">
        <f t="shared" si="2"/>
        <v>167.4</v>
      </c>
      <c r="L34" s="8">
        <v>3</v>
      </c>
      <c r="M34" s="8"/>
      <c r="N34" s="8">
        <f t="shared" si="4"/>
        <v>55.8</v>
      </c>
      <c r="O34" s="12"/>
      <c r="P34" s="12"/>
    </row>
    <row r="35" s="1" customFormat="1" ht="26" customHeight="1" spans="1:16">
      <c r="A35" s="9">
        <v>510302</v>
      </c>
      <c r="B35" s="9" t="s">
        <v>49</v>
      </c>
      <c r="C35" s="9">
        <v>90</v>
      </c>
      <c r="D35" s="8">
        <f t="shared" si="5"/>
        <v>83.7</v>
      </c>
      <c r="E35" s="9">
        <v>30</v>
      </c>
      <c r="F35" s="8">
        <f t="shared" si="6"/>
        <v>27.9</v>
      </c>
      <c r="G35" s="9"/>
      <c r="H35" s="12"/>
      <c r="I35" s="8">
        <f t="shared" si="3"/>
        <v>111.6</v>
      </c>
      <c r="J35" s="9"/>
      <c r="K35" s="8">
        <f t="shared" si="2"/>
        <v>111.6</v>
      </c>
      <c r="L35" s="8">
        <v>2</v>
      </c>
      <c r="M35" s="8"/>
      <c r="N35" s="8">
        <f t="shared" si="4"/>
        <v>55.8</v>
      </c>
      <c r="O35" s="12"/>
      <c r="P35" s="12"/>
    </row>
    <row r="36" s="1" customFormat="1" ht="26" customHeight="1" spans="1:16">
      <c r="A36" s="9">
        <v>510307</v>
      </c>
      <c r="B36" s="9" t="s">
        <v>50</v>
      </c>
      <c r="C36" s="9">
        <v>90</v>
      </c>
      <c r="D36" s="8">
        <f t="shared" si="5"/>
        <v>83.7</v>
      </c>
      <c r="E36" s="9">
        <v>90</v>
      </c>
      <c r="F36" s="8">
        <f t="shared" si="6"/>
        <v>83.7</v>
      </c>
      <c r="G36" s="9"/>
      <c r="H36" s="12"/>
      <c r="I36" s="8">
        <f t="shared" si="3"/>
        <v>167.4</v>
      </c>
      <c r="J36" s="9"/>
      <c r="K36" s="8">
        <f t="shared" si="2"/>
        <v>167.4</v>
      </c>
      <c r="L36" s="8">
        <v>3</v>
      </c>
      <c r="M36" s="8"/>
      <c r="N36" s="8">
        <f t="shared" si="4"/>
        <v>55.8</v>
      </c>
      <c r="O36" s="12"/>
      <c r="P36" s="12"/>
    </row>
    <row r="37" s="1" customFormat="1" ht="26" customHeight="1" spans="1:16">
      <c r="A37" s="9">
        <v>510308</v>
      </c>
      <c r="B37" s="9" t="s">
        <v>51</v>
      </c>
      <c r="C37" s="9">
        <v>90</v>
      </c>
      <c r="D37" s="8">
        <f t="shared" si="5"/>
        <v>83.7</v>
      </c>
      <c r="E37" s="9">
        <v>80</v>
      </c>
      <c r="F37" s="8">
        <f t="shared" si="6"/>
        <v>74.4</v>
      </c>
      <c r="G37" s="9"/>
      <c r="H37" s="12"/>
      <c r="I37" s="8">
        <f t="shared" si="3"/>
        <v>158.1</v>
      </c>
      <c r="J37" s="9"/>
      <c r="K37" s="8">
        <f t="shared" si="2"/>
        <v>158.1</v>
      </c>
      <c r="L37" s="8">
        <v>3</v>
      </c>
      <c r="M37" s="8"/>
      <c r="N37" s="8">
        <f t="shared" si="4"/>
        <v>52.7</v>
      </c>
      <c r="O37" s="12"/>
      <c r="P37" s="12"/>
    </row>
    <row r="38" s="1" customFormat="1" ht="26" customHeight="1" spans="1:16">
      <c r="A38" s="5" t="s">
        <v>52</v>
      </c>
      <c r="B38" s="5"/>
      <c r="C38" s="14">
        <f>SUM(C39:C42)</f>
        <v>360</v>
      </c>
      <c r="D38" s="8">
        <f t="shared" si="5"/>
        <v>334.8</v>
      </c>
      <c r="E38" s="14">
        <f>SUM(E39:E42)</f>
        <v>600</v>
      </c>
      <c r="F38" s="8">
        <f t="shared" si="6"/>
        <v>558</v>
      </c>
      <c r="G38" s="5"/>
      <c r="H38" s="8"/>
      <c r="I38" s="8">
        <f t="shared" si="3"/>
        <v>892.8</v>
      </c>
      <c r="J38" s="14">
        <f>SUM(J39:J42)</f>
        <v>0</v>
      </c>
      <c r="K38" s="8">
        <f t="shared" si="2"/>
        <v>892.8</v>
      </c>
      <c r="L38" s="8">
        <f>SUM(L39:L42)</f>
        <v>16</v>
      </c>
      <c r="M38" s="8"/>
      <c r="N38" s="8">
        <f t="shared" si="4"/>
        <v>55.8</v>
      </c>
      <c r="O38" s="19"/>
      <c r="P38" s="12"/>
    </row>
    <row r="39" s="1" customFormat="1" ht="26" customHeight="1" spans="1:16">
      <c r="A39" s="9">
        <v>510205</v>
      </c>
      <c r="B39" s="9" t="s">
        <v>53</v>
      </c>
      <c r="C39" s="9">
        <v>150</v>
      </c>
      <c r="D39" s="8">
        <f t="shared" ref="D39:D56" si="8">C39*0.93</f>
        <v>139.5</v>
      </c>
      <c r="E39" s="9">
        <v>150</v>
      </c>
      <c r="F39" s="8">
        <f t="shared" ref="F39:F56" si="9">E39*0.93</f>
        <v>139.5</v>
      </c>
      <c r="G39" s="9"/>
      <c r="H39" s="12"/>
      <c r="I39" s="8">
        <f t="shared" si="3"/>
        <v>279</v>
      </c>
      <c r="J39" s="9"/>
      <c r="K39" s="8">
        <f t="shared" si="2"/>
        <v>279</v>
      </c>
      <c r="L39" s="8">
        <v>5</v>
      </c>
      <c r="M39" s="8"/>
      <c r="N39" s="8">
        <f t="shared" si="4"/>
        <v>55.8</v>
      </c>
      <c r="O39" s="12"/>
      <c r="P39" s="12"/>
    </row>
    <row r="40" s="1" customFormat="1" ht="26" customHeight="1" spans="1:16">
      <c r="A40" s="9">
        <v>510212</v>
      </c>
      <c r="B40" s="9" t="s">
        <v>54</v>
      </c>
      <c r="C40" s="9">
        <v>90</v>
      </c>
      <c r="D40" s="8">
        <f t="shared" si="8"/>
        <v>83.7</v>
      </c>
      <c r="E40" s="9">
        <v>150</v>
      </c>
      <c r="F40" s="8">
        <f t="shared" si="9"/>
        <v>139.5</v>
      </c>
      <c r="G40" s="9"/>
      <c r="H40" s="12"/>
      <c r="I40" s="8">
        <f t="shared" si="3"/>
        <v>223.2</v>
      </c>
      <c r="J40" s="9"/>
      <c r="K40" s="8">
        <f t="shared" si="2"/>
        <v>223.2</v>
      </c>
      <c r="L40" s="8">
        <v>4</v>
      </c>
      <c r="M40" s="8"/>
      <c r="N40" s="8">
        <f t="shared" si="4"/>
        <v>55.8</v>
      </c>
      <c r="O40" s="12"/>
      <c r="P40" s="12"/>
    </row>
    <row r="41" s="1" customFormat="1" ht="26" customHeight="1" spans="1:16">
      <c r="A41" s="9">
        <v>510206</v>
      </c>
      <c r="B41" s="9" t="s">
        <v>55</v>
      </c>
      <c r="C41" s="9">
        <v>90</v>
      </c>
      <c r="D41" s="8">
        <f t="shared" si="8"/>
        <v>83.7</v>
      </c>
      <c r="E41" s="9">
        <v>150</v>
      </c>
      <c r="F41" s="8">
        <f t="shared" si="9"/>
        <v>139.5</v>
      </c>
      <c r="G41" s="9"/>
      <c r="H41" s="12"/>
      <c r="I41" s="8">
        <f t="shared" si="3"/>
        <v>223.2</v>
      </c>
      <c r="J41" s="9"/>
      <c r="K41" s="8">
        <f t="shared" si="2"/>
        <v>223.2</v>
      </c>
      <c r="L41" s="8">
        <v>4</v>
      </c>
      <c r="M41" s="8"/>
      <c r="N41" s="8">
        <f t="shared" si="4"/>
        <v>55.8</v>
      </c>
      <c r="O41" s="12"/>
      <c r="P41" s="12"/>
    </row>
    <row r="42" s="1" customFormat="1" ht="26" customHeight="1" spans="1:16">
      <c r="A42" s="9">
        <v>510214</v>
      </c>
      <c r="B42" s="9" t="s">
        <v>56</v>
      </c>
      <c r="C42" s="9">
        <v>30</v>
      </c>
      <c r="D42" s="8">
        <f t="shared" si="8"/>
        <v>27.9</v>
      </c>
      <c r="E42" s="9">
        <v>150</v>
      </c>
      <c r="F42" s="8">
        <f t="shared" si="9"/>
        <v>139.5</v>
      </c>
      <c r="G42" s="10"/>
      <c r="H42" s="11"/>
      <c r="I42" s="8">
        <f t="shared" si="3"/>
        <v>167.4</v>
      </c>
      <c r="J42" s="9"/>
      <c r="K42" s="8">
        <f t="shared" si="2"/>
        <v>167.4</v>
      </c>
      <c r="L42" s="8">
        <v>3</v>
      </c>
      <c r="M42" s="8"/>
      <c r="N42" s="8">
        <f t="shared" si="4"/>
        <v>55.8</v>
      </c>
      <c r="O42" s="12"/>
      <c r="P42" s="12"/>
    </row>
    <row r="43" s="1" customFormat="1" ht="26" customHeight="1" spans="1:16">
      <c r="A43" s="5" t="s">
        <v>57</v>
      </c>
      <c r="B43" s="5"/>
      <c r="C43" s="5"/>
      <c r="D43" s="8">
        <f t="shared" si="8"/>
        <v>0</v>
      </c>
      <c r="E43" s="5"/>
      <c r="F43" s="8">
        <f t="shared" si="9"/>
        <v>0</v>
      </c>
      <c r="G43" s="5"/>
      <c r="H43" s="8"/>
      <c r="I43" s="8">
        <f t="shared" si="3"/>
        <v>0</v>
      </c>
      <c r="J43" s="5">
        <f>SUM(J44)</f>
        <v>164</v>
      </c>
      <c r="K43" s="8">
        <f t="shared" si="2"/>
        <v>164</v>
      </c>
      <c r="L43" s="8"/>
      <c r="M43" s="8"/>
      <c r="N43" s="8"/>
      <c r="O43" s="8">
        <v>3</v>
      </c>
      <c r="P43" s="12">
        <f>J43/O43</f>
        <v>54.6666666666667</v>
      </c>
    </row>
    <row r="44" s="1" customFormat="1" ht="26" customHeight="1" spans="1:16">
      <c r="A44" s="9">
        <v>510203</v>
      </c>
      <c r="B44" s="9" t="s">
        <v>58</v>
      </c>
      <c r="C44" s="9"/>
      <c r="D44" s="8">
        <f t="shared" si="8"/>
        <v>0</v>
      </c>
      <c r="E44" s="9"/>
      <c r="F44" s="8">
        <f t="shared" si="9"/>
        <v>0</v>
      </c>
      <c r="G44" s="10"/>
      <c r="H44" s="11"/>
      <c r="I44" s="8">
        <f t="shared" si="3"/>
        <v>0</v>
      </c>
      <c r="J44" s="9">
        <v>164</v>
      </c>
      <c r="K44" s="8">
        <f t="shared" si="2"/>
        <v>164</v>
      </c>
      <c r="L44" s="8"/>
      <c r="M44" s="8"/>
      <c r="N44" s="8"/>
      <c r="O44" s="12">
        <v>3</v>
      </c>
      <c r="P44" s="12">
        <f>J44/O44</f>
        <v>54.6666666666667</v>
      </c>
    </row>
    <row r="45" s="1" customFormat="1" ht="58" customHeight="1" spans="1:16">
      <c r="A45" s="15" t="s">
        <v>59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0"/>
    </row>
    <row r="46" s="1" customFormat="1" ht="26" customHeight="1" spans="1:16">
      <c r="A46" s="5" t="s">
        <v>57</v>
      </c>
      <c r="B46" s="5"/>
      <c r="C46" s="5">
        <f t="shared" ref="C46:G46" si="10">SUM(C47:C51)</f>
        <v>330</v>
      </c>
      <c r="D46" s="8">
        <f t="shared" si="8"/>
        <v>306.9</v>
      </c>
      <c r="E46" s="5">
        <f t="shared" si="10"/>
        <v>1020</v>
      </c>
      <c r="F46" s="8">
        <f t="shared" si="9"/>
        <v>948.6</v>
      </c>
      <c r="G46" s="5">
        <f t="shared" si="10"/>
        <v>120</v>
      </c>
      <c r="H46" s="8">
        <f t="shared" ref="H46:H56" si="11">G46*0.76</f>
        <v>91.2</v>
      </c>
      <c r="I46" s="8">
        <f t="shared" si="3"/>
        <v>1346.7</v>
      </c>
      <c r="J46" s="5">
        <f>SUM(J47:J51)</f>
        <v>0</v>
      </c>
      <c r="K46" s="8">
        <f t="shared" si="2"/>
        <v>1346.7</v>
      </c>
      <c r="L46" s="8">
        <f>SUM(L47:L51)</f>
        <v>25</v>
      </c>
      <c r="M46" s="8"/>
      <c r="N46" s="8">
        <f t="shared" ref="N46:N56" si="12">I46/L46</f>
        <v>53.868</v>
      </c>
      <c r="O46" s="8"/>
      <c r="P46" s="8"/>
    </row>
    <row r="47" s="1" customFormat="1" ht="26" customHeight="1" spans="1:16">
      <c r="A47" s="9">
        <v>510203</v>
      </c>
      <c r="B47" s="9" t="s">
        <v>58</v>
      </c>
      <c r="C47" s="9">
        <v>120</v>
      </c>
      <c r="D47" s="8">
        <f t="shared" si="8"/>
        <v>111.6</v>
      </c>
      <c r="E47" s="9">
        <v>120</v>
      </c>
      <c r="F47" s="8">
        <f t="shared" si="9"/>
        <v>111.6</v>
      </c>
      <c r="G47" s="10">
        <v>60</v>
      </c>
      <c r="H47" s="8">
        <f t="shared" si="11"/>
        <v>45.6</v>
      </c>
      <c r="I47" s="8">
        <f t="shared" si="3"/>
        <v>268.8</v>
      </c>
      <c r="J47" s="9"/>
      <c r="K47" s="8">
        <f t="shared" si="2"/>
        <v>268.8</v>
      </c>
      <c r="L47" s="8">
        <v>5</v>
      </c>
      <c r="M47" s="8"/>
      <c r="N47" s="8">
        <f t="shared" si="12"/>
        <v>53.76</v>
      </c>
      <c r="O47" s="12"/>
      <c r="P47" s="12"/>
    </row>
    <row r="48" s="1" customFormat="1" ht="26" customHeight="1" spans="1:16">
      <c r="A48" s="9">
        <v>510106</v>
      </c>
      <c r="B48" s="9" t="s">
        <v>60</v>
      </c>
      <c r="C48" s="9">
        <v>60</v>
      </c>
      <c r="D48" s="8">
        <f t="shared" si="8"/>
        <v>55.8</v>
      </c>
      <c r="E48" s="9">
        <v>180</v>
      </c>
      <c r="F48" s="8">
        <f t="shared" si="9"/>
        <v>167.4</v>
      </c>
      <c r="G48" s="10"/>
      <c r="H48" s="8">
        <f t="shared" si="11"/>
        <v>0</v>
      </c>
      <c r="I48" s="8">
        <f t="shared" si="3"/>
        <v>223.2</v>
      </c>
      <c r="J48" s="9"/>
      <c r="K48" s="8">
        <f t="shared" si="2"/>
        <v>223.2</v>
      </c>
      <c r="L48" s="8">
        <v>4</v>
      </c>
      <c r="M48" s="8"/>
      <c r="N48" s="8">
        <f t="shared" si="12"/>
        <v>55.8</v>
      </c>
      <c r="O48" s="12"/>
      <c r="P48" s="12"/>
    </row>
    <row r="49" s="1" customFormat="1" ht="26" customHeight="1" spans="1:16">
      <c r="A49" s="9">
        <v>510207</v>
      </c>
      <c r="B49" s="9" t="s">
        <v>61</v>
      </c>
      <c r="C49" s="9">
        <v>60</v>
      </c>
      <c r="D49" s="8">
        <f t="shared" si="8"/>
        <v>55.8</v>
      </c>
      <c r="E49" s="9">
        <v>300</v>
      </c>
      <c r="F49" s="8">
        <f t="shared" si="9"/>
        <v>279</v>
      </c>
      <c r="G49" s="10"/>
      <c r="H49" s="8">
        <f t="shared" si="11"/>
        <v>0</v>
      </c>
      <c r="I49" s="8">
        <f t="shared" si="3"/>
        <v>334.8</v>
      </c>
      <c r="J49" s="9"/>
      <c r="K49" s="8">
        <f t="shared" si="2"/>
        <v>334.8</v>
      </c>
      <c r="L49" s="8">
        <v>6</v>
      </c>
      <c r="M49" s="8"/>
      <c r="N49" s="8">
        <f t="shared" si="12"/>
        <v>55.8</v>
      </c>
      <c r="O49" s="12"/>
      <c r="P49" s="12"/>
    </row>
    <row r="50" s="1" customFormat="1" ht="26" customHeight="1" spans="1:16">
      <c r="A50" s="9">
        <v>510108</v>
      </c>
      <c r="B50" s="9" t="s">
        <v>62</v>
      </c>
      <c r="C50" s="9">
        <v>30</v>
      </c>
      <c r="D50" s="8">
        <f t="shared" si="8"/>
        <v>27.9</v>
      </c>
      <c r="E50" s="9">
        <v>240</v>
      </c>
      <c r="F50" s="8">
        <f t="shared" si="9"/>
        <v>223.2</v>
      </c>
      <c r="G50" s="10"/>
      <c r="H50" s="8">
        <f t="shared" si="11"/>
        <v>0</v>
      </c>
      <c r="I50" s="8">
        <f t="shared" si="3"/>
        <v>251.1</v>
      </c>
      <c r="J50" s="9"/>
      <c r="K50" s="8">
        <f t="shared" si="2"/>
        <v>251.1</v>
      </c>
      <c r="L50" s="8">
        <v>5</v>
      </c>
      <c r="M50" s="8"/>
      <c r="N50" s="8">
        <f t="shared" si="12"/>
        <v>50.22</v>
      </c>
      <c r="O50" s="12"/>
      <c r="P50" s="12"/>
    </row>
    <row r="51" s="1" customFormat="1" ht="26" customHeight="1" spans="1:16">
      <c r="A51" s="9">
        <v>510209</v>
      </c>
      <c r="B51" s="9" t="s">
        <v>63</v>
      </c>
      <c r="C51" s="9">
        <v>60</v>
      </c>
      <c r="D51" s="8">
        <f t="shared" si="8"/>
        <v>55.8</v>
      </c>
      <c r="E51" s="9">
        <v>180</v>
      </c>
      <c r="F51" s="8">
        <f t="shared" si="9"/>
        <v>167.4</v>
      </c>
      <c r="G51" s="10">
        <v>60</v>
      </c>
      <c r="H51" s="8">
        <f t="shared" si="11"/>
        <v>45.6</v>
      </c>
      <c r="I51" s="8">
        <f t="shared" si="3"/>
        <v>268.8</v>
      </c>
      <c r="J51" s="9"/>
      <c r="K51" s="8">
        <f t="shared" si="2"/>
        <v>268.8</v>
      </c>
      <c r="L51" s="8">
        <v>5</v>
      </c>
      <c r="M51" s="8"/>
      <c r="N51" s="8">
        <f t="shared" si="12"/>
        <v>53.76</v>
      </c>
      <c r="O51" s="12"/>
      <c r="P51" s="12"/>
    </row>
    <row r="52" s="1" customFormat="1" ht="26" customHeight="1" spans="1:16">
      <c r="A52" s="5" t="s">
        <v>64</v>
      </c>
      <c r="B52" s="5"/>
      <c r="C52" s="14">
        <f t="shared" ref="C52:G52" si="13">SUM(C53:C56)</f>
        <v>840</v>
      </c>
      <c r="D52" s="8">
        <f t="shared" si="8"/>
        <v>781.2</v>
      </c>
      <c r="E52" s="14">
        <f t="shared" si="13"/>
        <v>1600</v>
      </c>
      <c r="F52" s="8">
        <f t="shared" si="9"/>
        <v>1488</v>
      </c>
      <c r="G52" s="5">
        <f t="shared" si="13"/>
        <v>749</v>
      </c>
      <c r="H52" s="8">
        <f t="shared" si="11"/>
        <v>569.24</v>
      </c>
      <c r="I52" s="8">
        <f t="shared" si="3"/>
        <v>2838.44</v>
      </c>
      <c r="J52" s="5">
        <f>SUM(J53:J56)</f>
        <v>0</v>
      </c>
      <c r="K52" s="8">
        <f t="shared" si="2"/>
        <v>2838.44</v>
      </c>
      <c r="L52" s="8">
        <f>SUM(L53:L56)</f>
        <v>50</v>
      </c>
      <c r="M52" s="8"/>
      <c r="N52" s="8">
        <f t="shared" si="12"/>
        <v>56.7688</v>
      </c>
      <c r="O52" s="8"/>
      <c r="P52" s="8"/>
    </row>
    <row r="53" s="1" customFormat="1" ht="26" customHeight="1" spans="1:16">
      <c r="A53" s="9">
        <v>460305</v>
      </c>
      <c r="B53" s="9" t="s">
        <v>65</v>
      </c>
      <c r="C53" s="9">
        <v>300</v>
      </c>
      <c r="D53" s="8">
        <f t="shared" si="8"/>
        <v>279</v>
      </c>
      <c r="E53" s="9">
        <v>450</v>
      </c>
      <c r="F53" s="8">
        <f t="shared" si="9"/>
        <v>418.5</v>
      </c>
      <c r="G53" s="10">
        <v>120</v>
      </c>
      <c r="H53" s="8">
        <f t="shared" si="11"/>
        <v>91.2</v>
      </c>
      <c r="I53" s="8">
        <f t="shared" si="3"/>
        <v>788.7</v>
      </c>
      <c r="J53" s="9"/>
      <c r="K53" s="8">
        <f t="shared" si="2"/>
        <v>788.7</v>
      </c>
      <c r="L53" s="8">
        <v>14</v>
      </c>
      <c r="M53" s="8"/>
      <c r="N53" s="8">
        <f t="shared" si="12"/>
        <v>56.3357142857143</v>
      </c>
      <c r="O53" s="12"/>
      <c r="P53" s="12"/>
    </row>
    <row r="54" s="1" customFormat="1" ht="26" customHeight="1" spans="1:16">
      <c r="A54" s="9">
        <v>460304</v>
      </c>
      <c r="B54" s="9" t="s">
        <v>66</v>
      </c>
      <c r="C54" s="9">
        <v>270</v>
      </c>
      <c r="D54" s="8">
        <f t="shared" si="8"/>
        <v>251.1</v>
      </c>
      <c r="E54" s="9">
        <v>450</v>
      </c>
      <c r="F54" s="8">
        <f t="shared" si="9"/>
        <v>418.5</v>
      </c>
      <c r="G54" s="10">
        <v>169</v>
      </c>
      <c r="H54" s="8">
        <f t="shared" si="11"/>
        <v>128.44</v>
      </c>
      <c r="I54" s="8">
        <f t="shared" si="3"/>
        <v>798.04</v>
      </c>
      <c r="J54" s="9"/>
      <c r="K54" s="8">
        <f t="shared" si="2"/>
        <v>798.04</v>
      </c>
      <c r="L54" s="8">
        <v>14</v>
      </c>
      <c r="M54" s="8"/>
      <c r="N54" s="8">
        <f t="shared" si="12"/>
        <v>57.0028571428571</v>
      </c>
      <c r="O54" s="12"/>
      <c r="P54" s="12"/>
    </row>
    <row r="55" s="1" customFormat="1" ht="26" customHeight="1" spans="1:16">
      <c r="A55" s="9">
        <v>460310</v>
      </c>
      <c r="B55" s="9" t="s">
        <v>67</v>
      </c>
      <c r="C55" s="9">
        <v>120</v>
      </c>
      <c r="D55" s="8">
        <f t="shared" si="8"/>
        <v>111.6</v>
      </c>
      <c r="E55" s="9">
        <v>360</v>
      </c>
      <c r="F55" s="8">
        <f t="shared" si="9"/>
        <v>334.8</v>
      </c>
      <c r="G55" s="10">
        <v>230</v>
      </c>
      <c r="H55" s="8">
        <f t="shared" si="11"/>
        <v>174.8</v>
      </c>
      <c r="I55" s="8">
        <f t="shared" si="3"/>
        <v>621.2</v>
      </c>
      <c r="J55" s="9"/>
      <c r="K55" s="8">
        <f t="shared" si="2"/>
        <v>621.2</v>
      </c>
      <c r="L55" s="8">
        <v>11</v>
      </c>
      <c r="M55" s="8"/>
      <c r="N55" s="8">
        <f t="shared" si="12"/>
        <v>56.4727272727273</v>
      </c>
      <c r="O55" s="12"/>
      <c r="P55" s="12"/>
    </row>
    <row r="56" s="1" customFormat="1" ht="26" customHeight="1" spans="1:16">
      <c r="A56" s="9">
        <v>510109</v>
      </c>
      <c r="B56" s="9" t="s">
        <v>68</v>
      </c>
      <c r="C56" s="9">
        <v>150</v>
      </c>
      <c r="D56" s="8">
        <f t="shared" si="8"/>
        <v>139.5</v>
      </c>
      <c r="E56" s="9">
        <v>340</v>
      </c>
      <c r="F56" s="8">
        <f t="shared" si="9"/>
        <v>316.2</v>
      </c>
      <c r="G56" s="10">
        <v>230</v>
      </c>
      <c r="H56" s="8">
        <f t="shared" si="11"/>
        <v>174.8</v>
      </c>
      <c r="I56" s="8">
        <f t="shared" si="3"/>
        <v>630.5</v>
      </c>
      <c r="J56" s="9"/>
      <c r="K56" s="8">
        <f t="shared" si="2"/>
        <v>630.5</v>
      </c>
      <c r="L56" s="8">
        <v>11</v>
      </c>
      <c r="M56" s="8"/>
      <c r="N56" s="8">
        <f t="shared" si="12"/>
        <v>57.3181818181818</v>
      </c>
      <c r="O56" s="12"/>
      <c r="P56" s="12"/>
    </row>
  </sheetData>
  <mergeCells count="26">
    <mergeCell ref="A1:P1"/>
    <mergeCell ref="A4:B4"/>
    <mergeCell ref="A5:P5"/>
    <mergeCell ref="A6:B6"/>
    <mergeCell ref="A16:B16"/>
    <mergeCell ref="A22:B22"/>
    <mergeCell ref="A28:B28"/>
    <mergeCell ref="A33:B33"/>
    <mergeCell ref="A38:B38"/>
    <mergeCell ref="A43:B43"/>
    <mergeCell ref="A45:P45"/>
    <mergeCell ref="A46:B46"/>
    <mergeCell ref="A52:B52"/>
    <mergeCell ref="A2:A3"/>
    <mergeCell ref="B2:B3"/>
    <mergeCell ref="D2:D3"/>
    <mergeCell ref="F2:F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E8">
    <cfRule type="cellIs" dxfId="0" priority="49" operator="equal">
      <formula>0</formula>
    </cfRule>
  </conditionalFormatting>
  <conditionalFormatting sqref="E9">
    <cfRule type="cellIs" dxfId="0" priority="48" operator="equal">
      <formula>0</formula>
    </cfRule>
  </conditionalFormatting>
  <conditionalFormatting sqref="E10">
    <cfRule type="cellIs" dxfId="0" priority="47" operator="equal">
      <formula>0</formula>
    </cfRule>
  </conditionalFormatting>
  <conditionalFormatting sqref="E11">
    <cfRule type="cellIs" dxfId="0" priority="46" operator="equal">
      <formula>0</formula>
    </cfRule>
  </conditionalFormatting>
  <conditionalFormatting sqref="E12">
    <cfRule type="cellIs" dxfId="0" priority="45" operator="equal">
      <formula>0</formula>
    </cfRule>
  </conditionalFormatting>
  <conditionalFormatting sqref="E13">
    <cfRule type="cellIs" dxfId="0" priority="44" operator="equal">
      <formula>0</formula>
    </cfRule>
  </conditionalFormatting>
  <conditionalFormatting sqref="E14">
    <cfRule type="cellIs" dxfId="0" priority="43" operator="equal">
      <formula>0</formula>
    </cfRule>
  </conditionalFormatting>
  <conditionalFormatting sqref="E34">
    <cfRule type="cellIs" dxfId="0" priority="42" operator="equal">
      <formula>0</formula>
    </cfRule>
  </conditionalFormatting>
  <conditionalFormatting sqref="E35">
    <cfRule type="cellIs" dxfId="0" priority="41" operator="equal">
      <formula>0</formula>
    </cfRule>
  </conditionalFormatting>
  <conditionalFormatting sqref="E36">
    <cfRule type="cellIs" dxfId="0" priority="40" operator="equal">
      <formula>0</formula>
    </cfRule>
  </conditionalFormatting>
  <conditionalFormatting sqref="E37">
    <cfRule type="cellIs" dxfId="0" priority="39" operator="equal">
      <formula>0</formula>
    </cfRule>
  </conditionalFormatting>
  <conditionalFormatting sqref="E42">
    <cfRule type="cellIs" dxfId="0" priority="38" operator="equal">
      <formula>0</formula>
    </cfRule>
  </conditionalFormatting>
  <conditionalFormatting sqref="E53">
    <cfRule type="cellIs" dxfId="0" priority="31" operator="equal">
      <formula>0</formula>
    </cfRule>
  </conditionalFormatting>
  <conditionalFormatting sqref="E54">
    <cfRule type="cellIs" dxfId="0" priority="30" operator="equal">
      <formula>0</formula>
    </cfRule>
  </conditionalFormatting>
  <conditionalFormatting sqref="E55">
    <cfRule type="cellIs" dxfId="0" priority="29" operator="equal">
      <formula>0</formula>
    </cfRule>
  </conditionalFormatting>
  <conditionalFormatting sqref="E56">
    <cfRule type="cellIs" dxfId="0" priority="28" operator="equal">
      <formula>0</formula>
    </cfRule>
  </conditionalFormatting>
  <conditionalFormatting sqref="C4:P4 E46:E51 E15:E27 C29:C32 G7:H7 J15:J27 J29:J32 J7 J39:J41 J46:J51 C15:C27 C39:C41 G47:G51 G46:H46 C46:C51 G39:H41 C7 E7 E39:E41 H47:H56 G29:H32 G15:H27 E29:E32 O7:P7 O29:O32 O15:O27 O46:P51 O39:O41">
    <cfRule type="cellIs" dxfId="0" priority="73" operator="equal">
      <formula>0</formula>
    </cfRule>
  </conditionalFormatting>
  <conditionalFormatting sqref="C6:P6 I46:I56 D7:D44 D46:D56 F7:F44 F46:F56 K7:N44 I7:I44 K46:N56">
    <cfRule type="cellIs" dxfId="0" priority="72" operator="equal">
      <formula>0</formula>
    </cfRule>
  </conditionalFormatting>
  <conditionalFormatting sqref="C8:C14 G8:H14 J8:J14 O8:P9 O10:O14 P10:P44">
    <cfRule type="cellIs" dxfId="0" priority="71" operator="equal">
      <formula>0</formula>
    </cfRule>
  </conditionalFormatting>
  <conditionalFormatting sqref="C28 E28 G28:H28 J28 O28">
    <cfRule type="cellIs" dxfId="0" priority="68" operator="equal">
      <formula>0</formula>
    </cfRule>
  </conditionalFormatting>
  <conditionalFormatting sqref="C33 E33 G33:H33 J33 O33">
    <cfRule type="cellIs" dxfId="0" priority="67" operator="equal">
      <formula>0</formula>
    </cfRule>
  </conditionalFormatting>
  <conditionalFormatting sqref="C34:C37 G34:H37 J34:J37 O34:O37">
    <cfRule type="cellIs" dxfId="0" priority="70" operator="equal">
      <formula>0</formula>
    </cfRule>
  </conditionalFormatting>
  <conditionalFormatting sqref="C38 E38 G38:H38 J38 O38">
    <cfRule type="cellIs" dxfId="0" priority="66" operator="equal">
      <formula>0</formula>
    </cfRule>
  </conditionalFormatting>
  <conditionalFormatting sqref="C42 G42:H42 J42 O42">
    <cfRule type="cellIs" dxfId="0" priority="61" operator="equal">
      <formula>0</formula>
    </cfRule>
  </conditionalFormatting>
  <conditionalFormatting sqref="C43:C44 E43:E44 G43:H44">
    <cfRule type="cellIs" dxfId="0" priority="20" operator="equal">
      <formula>0</formula>
    </cfRule>
  </conditionalFormatting>
  <conditionalFormatting sqref="J43 O43">
    <cfRule type="cellIs" dxfId="0" priority="17" operator="equal">
      <formula>0</formula>
    </cfRule>
  </conditionalFormatting>
  <conditionalFormatting sqref="J44 O44">
    <cfRule type="cellIs" dxfId="0" priority="18" operator="equal">
      <formula>0</formula>
    </cfRule>
  </conditionalFormatting>
  <conditionalFormatting sqref="C52 E52 G52 J52 O52:P52">
    <cfRule type="cellIs" dxfId="0" priority="65" operator="equal">
      <formula>0</formula>
    </cfRule>
  </conditionalFormatting>
  <conditionalFormatting sqref="C53 G53 J53 O53:P53">
    <cfRule type="cellIs" dxfId="0" priority="69" operator="equal">
      <formula>0</formula>
    </cfRule>
  </conditionalFormatting>
  <conditionalFormatting sqref="C54 G54 J54 O54:P54">
    <cfRule type="cellIs" dxfId="0" priority="64" operator="equal">
      <formula>0</formula>
    </cfRule>
  </conditionalFormatting>
  <conditionalFormatting sqref="C55 G55 J55 O55:P55">
    <cfRule type="cellIs" dxfId="0" priority="63" operator="equal">
      <formula>0</formula>
    </cfRule>
  </conditionalFormatting>
  <conditionalFormatting sqref="C56 G56 J56 O56:P56">
    <cfRule type="cellIs" dxfId="0" priority="62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预测报到人数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yeceng</cp:lastModifiedBy>
  <dcterms:created xsi:type="dcterms:W3CDTF">2023-05-12T11:15:00Z</dcterms:created>
  <dcterms:modified xsi:type="dcterms:W3CDTF">2024-07-25T09:10:15Z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2C0CD8E09AA64E48AF5040F06AEA60FB_13</vt:lpwstr>
  </property>
</Properties>
</file>